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ronavirus\"/>
    </mc:Choice>
  </mc:AlternateContent>
  <xr:revisionPtr revIDLastSave="0" documentId="8_{C95F4140-6850-434B-843E-FE6C03A637A2}" xr6:coauthVersionLast="47" xr6:coauthVersionMax="47" xr10:uidLastSave="{00000000-0000-0000-0000-000000000000}"/>
  <bookViews>
    <workbookView xWindow="-108" yWindow="-108" windowWidth="23256" windowHeight="12576" xr2:uid="{55FADF1D-3688-482E-9934-D397BB8645D4}"/>
  </bookViews>
  <sheets>
    <sheet name="CFR by age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3" l="1"/>
  <c r="J62" i="3"/>
  <c r="J63" i="3" s="1"/>
  <c r="J64" i="3" s="1"/>
  <c r="F9" i="3"/>
  <c r="H9" i="3" s="1"/>
  <c r="F8" i="3"/>
  <c r="H8" i="3" s="1"/>
  <c r="F7" i="3"/>
  <c r="H7" i="3" s="1"/>
  <c r="F6" i="3"/>
  <c r="H6" i="3" s="1"/>
  <c r="F5" i="3"/>
  <c r="H5" i="3" s="1"/>
  <c r="J4" i="3"/>
  <c r="K4" i="3" s="1"/>
  <c r="J3" i="3"/>
  <c r="K3" i="3" s="1"/>
  <c r="J2" i="3"/>
  <c r="K2" i="3" s="1"/>
  <c r="M2" i="3" l="1"/>
  <c r="M4" i="3"/>
  <c r="M3" i="3"/>
  <c r="N4" i="3" l="1"/>
</calcChain>
</file>

<file path=xl/sharedStrings.xml><?xml version="1.0" encoding="utf-8"?>
<sst xmlns="http://schemas.openxmlformats.org/spreadsheetml/2006/main" count="35" uniqueCount="35">
  <si>
    <t>10-19</t>
  </si>
  <si>
    <t>20-29</t>
  </si>
  <si>
    <t>30-39</t>
  </si>
  <si>
    <t>40-49</t>
  </si>
  <si>
    <t>50-59</t>
  </si>
  <si>
    <t>Age Group</t>
  </si>
  <si>
    <t>log CFR</t>
  </si>
  <si>
    <t>Estimated CFR</t>
  </si>
  <si>
    <t>Deaths</t>
  </si>
  <si>
    <t>Infections</t>
  </si>
  <si>
    <t>Case fatlity Rate (CFR)</t>
  </si>
  <si>
    <t>Linear Estimated log CFR</t>
  </si>
  <si>
    <t>0</t>
  </si>
  <si>
    <t>2</t>
  </si>
  <si>
    <t>1</t>
  </si>
  <si>
    <t>3</t>
  </si>
  <si>
    <t>4</t>
  </si>
  <si>
    <t>5</t>
  </si>
  <si>
    <t>Estimated deaths per million infections</t>
  </si>
  <si>
    <t>6</t>
  </si>
  <si>
    <t>7</t>
  </si>
  <si>
    <t>8</t>
  </si>
  <si>
    <t>9</t>
  </si>
  <si>
    <t>Deaths per million cases</t>
  </si>
  <si>
    <t>Estimate for Group 0 (0 to 9 yrs) =</t>
  </si>
  <si>
    <t>Estimated CFR (0 to 9)</t>
  </si>
  <si>
    <t>Estimated CFR (0 to 9) per million</t>
  </si>
  <si>
    <t>5-9</t>
  </si>
  <si>
    <t>0-4</t>
  </si>
  <si>
    <t>Mean Age</t>
  </si>
  <si>
    <t>https://profile.id.com.au/australia/five-year-age-groups</t>
  </si>
  <si>
    <t>Population</t>
  </si>
  <si>
    <t>Estimated number of deaths without vaccination</t>
  </si>
  <si>
    <t>10-11</t>
  </si>
  <si>
    <t xml:space="preserve">Estimated deaths under age under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</si>
</sst>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4" x14ac:knownFonts="1">
    <font>
      <sz val="11"/>
      <color theme="1"/>
      <name val="Calibri"/>
      <family val="2"/>
      <scheme val="minor"/>
    </font>
    <font>
      <sz val="11"/>
      <color rgb="FF3399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165" fontId="0" fillId="0" borderId="0" xfId="0" applyNumberFormat="1"/>
    <xf numFmtId="165" fontId="1" fillId="0" borderId="0" xfId="0" applyNumberFormat="1" applyFont="1" applyFill="1"/>
    <xf numFmtId="2" fontId="0" fillId="0" borderId="0" xfId="0" applyNumberFormat="1" applyAlignment="1">
      <alignment vertical="top" wrapText="1"/>
    </xf>
    <xf numFmtId="2" fontId="0" fillId="0" borderId="0" xfId="0" applyNumberFormat="1"/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/>
    <xf numFmtId="1" fontId="3" fillId="0" borderId="0" xfId="0" applyNumberFormat="1" applyFont="1"/>
    <xf numFmtId="1" fontId="0" fillId="2" borderId="0" xfId="0" applyNumberFormat="1" applyFill="1"/>
    <xf numFmtId="49" fontId="0" fillId="2" borderId="0" xfId="0" applyNumberFormat="1" applyFill="1" applyAlignment="1" applyProtection="1">
      <alignment wrapText="1"/>
      <protection locked="0"/>
    </xf>
    <xf numFmtId="164" fontId="3" fillId="0" borderId="0" xfId="0" applyNumberFormat="1" applyFont="1"/>
    <xf numFmtId="3" fontId="0" fillId="0" borderId="0" xfId="0" applyNumberFormat="1" applyAlignment="1">
      <alignment vertical="top" wrapText="1"/>
    </xf>
    <xf numFmtId="3" fontId="0" fillId="0" borderId="0" xfId="0" applyNumberFormat="1"/>
    <xf numFmtId="3" fontId="2" fillId="0" borderId="0" xfId="1" applyNumberFormat="1"/>
    <xf numFmtId="164" fontId="2" fillId="0" borderId="0" xfId="1" applyNumberFormat="1"/>
    <xf numFmtId="1" fontId="0" fillId="3" borderId="0" xfId="0" applyNumberFormat="1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Australian Case Fatality Rates</a:t>
            </a:r>
          </a:p>
          <a:p>
            <a:pPr>
              <a:defRPr/>
            </a:pPr>
            <a:r>
              <a:rPr lang="en-AU"/>
              <a:t>and extrapolated</a:t>
            </a:r>
            <a:r>
              <a:rPr lang="en-AU" baseline="0"/>
              <a:t> values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987001073598"/>
          <c:y val="0.20902777777777778"/>
          <c:w val="0.83518160009491649"/>
          <c:h val="0.61966316710411196"/>
        </c:manualLayout>
      </c:layout>
      <c:scatterChart>
        <c:scatterStyle val="lineMarker"/>
        <c:varyColors val="0"/>
        <c:ser>
          <c:idx val="0"/>
          <c:order val="0"/>
          <c:tx>
            <c:v>Log CFR vs Mean Age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15"/>
            <c:dispRSqr val="1"/>
            <c:dispEq val="1"/>
            <c:trendlineLbl>
              <c:layout>
                <c:manualLayout>
                  <c:x val="-0.41293352663882837"/>
                  <c:y val="2.207883736755127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'CFR by age'!$B$5:$B$9</c:f>
              <c:numCache>
                <c:formatCode>0.00</c:formatCode>
                <c:ptCount val="5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</c:numCache>
            </c:numRef>
          </c:xVal>
          <c:yVal>
            <c:numRef>
              <c:f>'CFR by age'!$H$5:$H$9</c:f>
              <c:numCache>
                <c:formatCode>0.00000</c:formatCode>
                <c:ptCount val="5"/>
                <c:pt idx="0">
                  <c:v>-3.7315081835960253</c:v>
                </c:pt>
                <c:pt idx="1">
                  <c:v>-3.7140362183471676</c:v>
                </c:pt>
                <c:pt idx="2">
                  <c:v>-3.2175892149650949</c:v>
                </c:pt>
                <c:pt idx="3">
                  <c:v>-3.0667730370850257</c:v>
                </c:pt>
                <c:pt idx="4">
                  <c:v>-2.4760128162530806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0-4F7D-8A90-41096BDD4DEB}"/>
            </c:ext>
          </c:extLst>
        </c:ser>
        <c:ser>
          <c:idx val="1"/>
          <c:order val="1"/>
          <c:tx>
            <c:v>Estimated log CFR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'CFR by age'!$B$2:$B$4</c:f>
              <c:numCache>
                <c:formatCode>0.00</c:formatCode>
                <c:ptCount val="3"/>
                <c:pt idx="0">
                  <c:v>2.5</c:v>
                </c:pt>
                <c:pt idx="1">
                  <c:v>7.5</c:v>
                </c:pt>
                <c:pt idx="2">
                  <c:v>11</c:v>
                </c:pt>
              </c:numCache>
            </c:numRef>
          </c:xVal>
          <c:yVal>
            <c:numRef>
              <c:f>'CFR by age'!$I$2:$I$4</c:f>
              <c:numCache>
                <c:formatCode>0.00000</c:formatCode>
                <c:ptCount val="3"/>
                <c:pt idx="0">
                  <c:v>-4.2675999999999998</c:v>
                </c:pt>
                <c:pt idx="1">
                  <c:v>-4.1096000000000004</c:v>
                </c:pt>
                <c:pt idx="2">
                  <c:v>-3.9990000000000001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0-4F7D-8A90-41096BDD4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273432"/>
        <c:axId val="1481275072"/>
      </c:scatterChart>
      <c:valAx>
        <c:axId val="1481273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275072"/>
        <c:crossesAt val="-5"/>
        <c:crossBetween val="midCat"/>
      </c:valAx>
      <c:valAx>
        <c:axId val="148127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Log CFR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273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57478864865649"/>
          <c:y val="0.24258226402255273"/>
          <c:w val="0.33369150679369503"/>
          <c:h val="0.19531386701662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ealth.gov.au/news/health-alerts/novel-coronavirus-2019-ncov-health-alert/coronavirus-covid-19-case-numbers-and-statistics#cases-and-deaths-by-age-and-sex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10</xdr:row>
      <xdr:rowOff>15240</xdr:rowOff>
    </xdr:from>
    <xdr:to>
      <xdr:col>10</xdr:col>
      <xdr:colOff>525780</xdr:colOff>
      <xdr:row>28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3FF99F-7711-4542-B152-94E576363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510540</xdr:colOff>
      <xdr:row>22</xdr:row>
      <xdr:rowOff>175260</xdr:rowOff>
    </xdr:from>
    <xdr:ext cx="3002280" cy="436786"/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D0F8E0-BB38-443B-8C95-B009545B171E}"/>
            </a:ext>
          </a:extLst>
        </xdr:cNvPr>
        <xdr:cNvSpPr txBox="1"/>
      </xdr:nvSpPr>
      <xdr:spPr>
        <a:xfrm>
          <a:off x="4526280" y="5151120"/>
          <a:ext cx="300228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 u="sng">
              <a:solidFill>
                <a:srgbClr val="0070C0"/>
              </a:solidFill>
            </a:rPr>
            <a:t>https://www.health.gov.au/.../... cases-and-deaths</a:t>
          </a:r>
        </a:p>
      </xdr:txBody>
    </xdr:sp>
    <xdr:clientData/>
  </xdr:oneCellAnchor>
  <xdr:oneCellAnchor>
    <xdr:from>
      <xdr:col>13</xdr:col>
      <xdr:colOff>502920</xdr:colOff>
      <xdr:row>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69C6EA-CB17-44DC-BEE1-20D3E7B9DA50}"/>
            </a:ext>
          </a:extLst>
        </xdr:cNvPr>
        <xdr:cNvSpPr txBox="1"/>
      </xdr:nvSpPr>
      <xdr:spPr>
        <a:xfrm>
          <a:off x="9936480" y="75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oneCellAnchor>
    <xdr:from>
      <xdr:col>9</xdr:col>
      <xdr:colOff>495301</xdr:colOff>
      <xdr:row>10</xdr:row>
      <xdr:rowOff>99060</xdr:rowOff>
    </xdr:from>
    <xdr:ext cx="3863340" cy="126492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DED5932-3FF0-4956-A8D1-3A482FAB29D1}"/>
            </a:ext>
          </a:extLst>
        </xdr:cNvPr>
        <xdr:cNvSpPr txBox="1"/>
      </xdr:nvSpPr>
      <xdr:spPr>
        <a:xfrm>
          <a:off x="5676901" y="2735580"/>
          <a:ext cx="3863340" cy="1264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/>
            <a:t>If restriction are removed then the unvaccinated would all eventually be infected with Covid-19.</a:t>
          </a:r>
          <a:r>
            <a:rPr lang="en-AU" sz="1100" baseline="0"/>
            <a:t> From Australian data, the case fatality rates (CFR) for children was estimated. The CFR appears to have a log relationship with age.</a:t>
          </a:r>
        </a:p>
        <a:p>
          <a:r>
            <a:rPr lang="en-AU" sz="1100" baseline="0"/>
            <a:t>Based on the Australian childhood population there would be an estimated 250 deaths in children aged under 12.</a:t>
          </a:r>
          <a:endParaRPr lang="en-AU" sz="1100"/>
        </a:p>
      </xdr:txBody>
    </xdr:sp>
    <xdr:clientData/>
  </xdr:oneCellAnchor>
  <xdr:oneCellAnchor>
    <xdr:from>
      <xdr:col>11</xdr:col>
      <xdr:colOff>144780</xdr:colOff>
      <xdr:row>18</xdr:row>
      <xdr:rowOff>167640</xdr:rowOff>
    </xdr:from>
    <xdr:ext cx="1238672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4C92AB-A4C3-4ABD-83C9-469BE03068A0}"/>
            </a:ext>
          </a:extLst>
        </xdr:cNvPr>
        <xdr:cNvSpPr txBox="1"/>
      </xdr:nvSpPr>
      <xdr:spPr>
        <a:xfrm>
          <a:off x="6789420" y="3878580"/>
          <a:ext cx="12386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/>
            <a:t>4 September 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rofile.id.com.au/australia/five-year-age-grou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28CE-138E-4EE0-B3E5-272BB3BE5F9B}">
  <dimension ref="A1:N6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6" sqref="R15:R16"/>
    </sheetView>
  </sheetViews>
  <sheetFormatPr defaultRowHeight="14.4" x14ac:dyDescent="0.3"/>
  <cols>
    <col min="1" max="1" width="8.88671875" style="4"/>
    <col min="2" max="2" width="8.88671875" style="13"/>
    <col min="3" max="3" width="8.5546875" style="1" customWidth="1"/>
    <col min="4" max="4" width="7.44140625" style="2" customWidth="1"/>
    <col min="5" max="5" width="6.5546875" style="2" customWidth="1"/>
    <col min="6" max="6" width="9.109375" style="3" customWidth="1"/>
    <col min="7" max="7" width="7.33203125" style="2" customWidth="1"/>
    <col min="8" max="8" width="8.88671875" style="10"/>
    <col min="9" max="9" width="9.88671875" style="3" customWidth="1"/>
    <col min="10" max="10" width="10.33203125" customWidth="1"/>
    <col min="11" max="11" width="11" customWidth="1"/>
    <col min="12" max="12" width="9.5546875" style="21" customWidth="1"/>
    <col min="13" max="13" width="19.6640625" customWidth="1"/>
    <col min="14" max="14" width="11.77734375" style="2" customWidth="1"/>
  </cols>
  <sheetData>
    <row r="1" spans="1:14" s="6" customFormat="1" ht="45.6" customHeight="1" x14ac:dyDescent="0.3">
      <c r="B1" s="12" t="s">
        <v>29</v>
      </c>
      <c r="C1" s="5" t="s">
        <v>5</v>
      </c>
      <c r="D1" s="6" t="s">
        <v>9</v>
      </c>
      <c r="E1" s="7" t="s">
        <v>8</v>
      </c>
      <c r="F1" s="8" t="s">
        <v>10</v>
      </c>
      <c r="G1" s="7" t="s">
        <v>23</v>
      </c>
      <c r="H1" s="9" t="s">
        <v>6</v>
      </c>
      <c r="I1" s="6" t="s">
        <v>11</v>
      </c>
      <c r="J1" s="6" t="s">
        <v>7</v>
      </c>
      <c r="K1" s="6" t="s">
        <v>18</v>
      </c>
      <c r="L1" s="20" t="s">
        <v>31</v>
      </c>
      <c r="M1" s="6" t="s">
        <v>32</v>
      </c>
      <c r="N1" s="24" t="s">
        <v>34</v>
      </c>
    </row>
    <row r="2" spans="1:14" s="6" customFormat="1" ht="13.8" customHeight="1" x14ac:dyDescent="0.3">
      <c r="B2" s="12">
        <v>2.5</v>
      </c>
      <c r="C2" s="5" t="s">
        <v>28</v>
      </c>
      <c r="E2" s="7"/>
      <c r="F2" s="8"/>
      <c r="G2" s="7"/>
      <c r="I2" s="14">
        <v>-4.2675999999999998</v>
      </c>
      <c r="J2" s="19">
        <f t="shared" ref="J2:J4" si="0">10^I2</f>
        <v>5.4000775906659267E-5</v>
      </c>
      <c r="K2" s="16">
        <f t="shared" ref="K2:K4" si="1">J2*1000000</f>
        <v>54.000775906659264</v>
      </c>
      <c r="L2" s="20">
        <v>1464776</v>
      </c>
      <c r="M2" s="7">
        <f>IF(ISNUMBER(L2),L2*J2,"")</f>
        <v>79.099040529452736</v>
      </c>
      <c r="N2" s="24"/>
    </row>
    <row r="3" spans="1:14" s="6" customFormat="1" ht="15" customHeight="1" x14ac:dyDescent="0.3">
      <c r="A3" s="4"/>
      <c r="B3" s="13">
        <v>7.5</v>
      </c>
      <c r="C3" s="4" t="s">
        <v>27</v>
      </c>
      <c r="D3" s="2"/>
      <c r="E3" s="2"/>
      <c r="F3" s="3"/>
      <c r="G3" s="2"/>
      <c r="H3" s="10"/>
      <c r="I3" s="15">
        <v>-4.1096000000000004</v>
      </c>
      <c r="J3" s="19">
        <f>10^I3</f>
        <v>7.7696239599213756E-5</v>
      </c>
      <c r="K3" s="16">
        <f>J3*1000000</f>
        <v>77.696239599213754</v>
      </c>
      <c r="L3" s="20">
        <v>1502644</v>
      </c>
      <c r="M3" s="7">
        <f t="shared" ref="M3:M4" si="2">IF(ISNUMBER(L3),L3*J3,"")</f>
        <v>116.74978825632095</v>
      </c>
      <c r="N3" s="24"/>
    </row>
    <row r="4" spans="1:14" s="6" customFormat="1" ht="16.2" customHeight="1" x14ac:dyDescent="0.3">
      <c r="B4" s="12">
        <v>11</v>
      </c>
      <c r="C4" s="5" t="s">
        <v>33</v>
      </c>
      <c r="E4" s="7"/>
      <c r="F4" s="8"/>
      <c r="G4" s="7"/>
      <c r="I4" s="14">
        <v>-3.9990000000000001</v>
      </c>
      <c r="J4" s="19">
        <f t="shared" si="0"/>
        <v>1.0023052380778978E-4</v>
      </c>
      <c r="K4" s="16">
        <f t="shared" si="1"/>
        <v>100.23052380778978</v>
      </c>
      <c r="L4" s="20">
        <f>1397182*2/5</f>
        <v>558872.80000000005</v>
      </c>
      <c r="M4" s="7">
        <f t="shared" si="2"/>
        <v>56.016113485926141</v>
      </c>
      <c r="N4" s="24">
        <f>M4+M3+M2</f>
        <v>251.86494227169982</v>
      </c>
    </row>
    <row r="5" spans="1:14" x14ac:dyDescent="0.3">
      <c r="B5" s="13">
        <v>15</v>
      </c>
      <c r="C5" s="18" t="s">
        <v>0</v>
      </c>
      <c r="D5" s="17">
        <v>5389</v>
      </c>
      <c r="E5" s="17">
        <v>1</v>
      </c>
      <c r="F5" s="3">
        <f>E5/D5</f>
        <v>1.8556318426424197E-4</v>
      </c>
      <c r="G5" s="2">
        <v>186</v>
      </c>
      <c r="H5" s="11">
        <f>LOG(F5,10)</f>
        <v>-3.7315081835960253</v>
      </c>
      <c r="I5"/>
      <c r="J5" s="3"/>
      <c r="M5" s="13"/>
    </row>
    <row r="6" spans="1:14" x14ac:dyDescent="0.3">
      <c r="B6" s="13">
        <v>25</v>
      </c>
      <c r="C6" s="18" t="s">
        <v>1</v>
      </c>
      <c r="D6" s="17">
        <v>10353</v>
      </c>
      <c r="E6" s="17">
        <v>2</v>
      </c>
      <c r="F6" s="3">
        <f t="shared" ref="F6:F9" si="3">E6/D6</f>
        <v>1.9318072056408772E-4</v>
      </c>
      <c r="G6" s="2">
        <v>193</v>
      </c>
      <c r="H6" s="11">
        <f t="shared" ref="H6:H9" si="4">LOG(F6,10)</f>
        <v>-3.7140362183471676</v>
      </c>
      <c r="I6"/>
      <c r="J6" s="3"/>
      <c r="M6" s="13"/>
    </row>
    <row r="7" spans="1:14" x14ac:dyDescent="0.3">
      <c r="B7" s="13">
        <v>35</v>
      </c>
      <c r="C7" s="18" t="s">
        <v>2</v>
      </c>
      <c r="D7" s="17">
        <v>8252</v>
      </c>
      <c r="E7" s="17">
        <v>5</v>
      </c>
      <c r="F7" s="3">
        <f t="shared" si="3"/>
        <v>6.0591371788657291E-4</v>
      </c>
      <c r="G7" s="2">
        <v>606</v>
      </c>
      <c r="H7" s="11">
        <f t="shared" si="4"/>
        <v>-3.2175892149650949</v>
      </c>
      <c r="J7" s="23" t="s">
        <v>30</v>
      </c>
      <c r="L7" s="22"/>
    </row>
    <row r="8" spans="1:14" x14ac:dyDescent="0.3">
      <c r="B8" s="13">
        <v>45</v>
      </c>
      <c r="C8" s="18" t="s">
        <v>3</v>
      </c>
      <c r="D8" s="17">
        <v>5831</v>
      </c>
      <c r="E8" s="17">
        <v>5</v>
      </c>
      <c r="F8" s="3">
        <f t="shared" si="3"/>
        <v>8.5748585148345054E-4</v>
      </c>
      <c r="G8" s="2">
        <v>857</v>
      </c>
      <c r="H8" s="11">
        <f t="shared" si="4"/>
        <v>-3.0667730370850257</v>
      </c>
      <c r="I8"/>
      <c r="J8" s="3"/>
    </row>
    <row r="9" spans="1:14" x14ac:dyDescent="0.3">
      <c r="B9" s="13">
        <v>55</v>
      </c>
      <c r="C9" s="18" t="s">
        <v>4</v>
      </c>
      <c r="D9" s="17">
        <v>5087</v>
      </c>
      <c r="E9" s="17">
        <v>17</v>
      </c>
      <c r="F9" s="3">
        <f t="shared" si="3"/>
        <v>3.3418517790446234E-3</v>
      </c>
      <c r="G9" s="2">
        <v>3342</v>
      </c>
      <c r="H9" s="11">
        <f t="shared" si="4"/>
        <v>-2.4760128162530806</v>
      </c>
      <c r="I9"/>
      <c r="J9" s="3"/>
    </row>
    <row r="32" spans="1:1" x14ac:dyDescent="0.3">
      <c r="A32" s="4" t="s">
        <v>12</v>
      </c>
    </row>
    <row r="33" spans="1:1" x14ac:dyDescent="0.3">
      <c r="A33" s="4" t="s">
        <v>14</v>
      </c>
    </row>
    <row r="34" spans="1:1" x14ac:dyDescent="0.3">
      <c r="A34" s="4" t="s">
        <v>13</v>
      </c>
    </row>
    <row r="35" spans="1:1" x14ac:dyDescent="0.3">
      <c r="A35" s="4" t="s">
        <v>15</v>
      </c>
    </row>
    <row r="36" spans="1:1" x14ac:dyDescent="0.3">
      <c r="A36" s="4" t="s">
        <v>16</v>
      </c>
    </row>
    <row r="37" spans="1:1" x14ac:dyDescent="0.3">
      <c r="A37" s="4" t="s">
        <v>17</v>
      </c>
    </row>
    <row r="38" spans="1:1" x14ac:dyDescent="0.3">
      <c r="A38" s="4" t="s">
        <v>19</v>
      </c>
    </row>
    <row r="39" spans="1:1" x14ac:dyDescent="0.3">
      <c r="A39" s="4" t="s">
        <v>20</v>
      </c>
    </row>
    <row r="40" spans="1:1" x14ac:dyDescent="0.3">
      <c r="A40" s="4" t="s">
        <v>21</v>
      </c>
    </row>
    <row r="41" spans="1:1" x14ac:dyDescent="0.3">
      <c r="A41" s="4" t="s">
        <v>22</v>
      </c>
    </row>
    <row r="62" spans="7:10" x14ac:dyDescent="0.3">
      <c r="G62" s="2" t="s">
        <v>24</v>
      </c>
      <c r="J62">
        <f>(0.0483*1+0.0429*1-3.8856)</f>
        <v>-3.7944</v>
      </c>
    </row>
    <row r="63" spans="7:10" x14ac:dyDescent="0.3">
      <c r="G63" s="2" t="s">
        <v>25</v>
      </c>
      <c r="J63">
        <f>10^J62</f>
        <v>1.6054618868009712E-4</v>
      </c>
    </row>
    <row r="64" spans="7:10" x14ac:dyDescent="0.3">
      <c r="G64" s="2" t="s">
        <v>26</v>
      </c>
      <c r="J64" s="2">
        <f>J63*1000000</f>
        <v>160.54618868009712</v>
      </c>
    </row>
  </sheetData>
  <sheetProtection algorithmName="SHA-512" hashValue="mxjzmGVMOmP2EOBwDpwEIMMUH7pysPVgt2eMMQ7KVYL6bl6TYcnmxqpQzAkbtTOIIftYsFb++M41UV+pVOPd8w==" saltValue="/qxU8uaaCV0vUIS1zQ3RMA==" spinCount="100000" sheet="1" objects="1" scenarios="1"/>
  <hyperlinks>
    <hyperlink ref="J7" r:id="rId1" xr:uid="{B45925FC-E194-4F1A-AD86-9F4D0AB7B97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CFR by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for Children</dc:title>
  <dc:creator>michael cole</dc:creator>
  <cp:lastModifiedBy>michael cole</cp:lastModifiedBy>
  <dcterms:created xsi:type="dcterms:W3CDTF">2021-08-30T04:06:36Z</dcterms:created>
  <dcterms:modified xsi:type="dcterms:W3CDTF">2021-09-04T04:22:51Z</dcterms:modified>
</cp:coreProperties>
</file>